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Alex\Documents\Wilhelm Raceworks\Technical\E35x Swap Kit\"/>
    </mc:Choice>
  </mc:AlternateContent>
  <xr:revisionPtr revIDLastSave="0" documentId="13_ncr:1_{4DD298D3-8F71-40D0-9CC3-7D7ACAF0E8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8" i="1" l="1"/>
  <c r="AA8" i="1"/>
  <c r="W8" i="1"/>
  <c r="V8" i="1"/>
  <c r="R8" i="1"/>
  <c r="Q8" i="1"/>
  <c r="M8" i="1"/>
  <c r="L8" i="1"/>
  <c r="H8" i="1"/>
  <c r="G8" i="1"/>
  <c r="D8" i="1"/>
  <c r="C8" i="1"/>
  <c r="AB13" i="1"/>
  <c r="AA12" i="1"/>
  <c r="AB11" i="1"/>
  <c r="AA10" i="1"/>
  <c r="AB9" i="1"/>
  <c r="B2" i="1"/>
  <c r="M13" i="1" s="1"/>
  <c r="AB10" i="1" l="1"/>
  <c r="AC10" i="1" s="1"/>
  <c r="AB12" i="1"/>
  <c r="AA9" i="1"/>
  <c r="AA11" i="1"/>
  <c r="AA13" i="1"/>
  <c r="L10" i="1"/>
  <c r="M11" i="1"/>
  <c r="L11" i="1"/>
  <c r="M12" i="1"/>
  <c r="L9" i="1"/>
  <c r="M10" i="1"/>
  <c r="L13" i="1"/>
  <c r="M9" i="1"/>
  <c r="L12" i="1"/>
  <c r="V9" i="1"/>
  <c r="H10" i="1"/>
  <c r="D9" i="1"/>
  <c r="AC9" i="1" s="1"/>
  <c r="Q9" i="1"/>
  <c r="W9" i="1"/>
  <c r="C10" i="1"/>
  <c r="V10" i="1"/>
  <c r="H11" i="1"/>
  <c r="G12" i="1"/>
  <c r="R12" i="1"/>
  <c r="D13" i="1"/>
  <c r="N13" i="1" s="1"/>
  <c r="Q13" i="1"/>
  <c r="W13" i="1"/>
  <c r="G9" i="1"/>
  <c r="R9" i="1"/>
  <c r="D10" i="1"/>
  <c r="Q10" i="1"/>
  <c r="W10" i="1"/>
  <c r="C11" i="1"/>
  <c r="V11" i="1"/>
  <c r="H12" i="1"/>
  <c r="G13" i="1"/>
  <c r="R13" i="1"/>
  <c r="H9" i="1"/>
  <c r="G10" i="1"/>
  <c r="R10" i="1"/>
  <c r="D11" i="1"/>
  <c r="AC11" i="1" s="1"/>
  <c r="Q11" i="1"/>
  <c r="W11" i="1"/>
  <c r="C12" i="1"/>
  <c r="V12" i="1"/>
  <c r="H13" i="1"/>
  <c r="C9" i="1"/>
  <c r="G11" i="1"/>
  <c r="R11" i="1"/>
  <c r="D12" i="1"/>
  <c r="Q12" i="1"/>
  <c r="W12" i="1"/>
  <c r="C13" i="1"/>
  <c r="V13" i="1"/>
  <c r="AC13" i="1" l="1"/>
  <c r="AC12" i="1"/>
  <c r="N10" i="1"/>
  <c r="N9" i="1"/>
  <c r="N11" i="1"/>
  <c r="N12" i="1"/>
  <c r="S13" i="1"/>
  <c r="S9" i="1"/>
  <c r="I13" i="1"/>
  <c r="I9" i="1"/>
  <c r="X13" i="1"/>
  <c r="S12" i="1"/>
  <c r="X11" i="1"/>
  <c r="I11" i="1"/>
  <c r="X9" i="1"/>
  <c r="X12" i="1"/>
  <c r="S11" i="1"/>
  <c r="S10" i="1"/>
  <c r="I12" i="1"/>
  <c r="X10" i="1"/>
  <c r="I10" i="1"/>
</calcChain>
</file>

<file path=xl/sharedStrings.xml><?xml version="1.0" encoding="utf-8"?>
<sst xmlns="http://schemas.openxmlformats.org/spreadsheetml/2006/main" count="27" uniqueCount="18">
  <si>
    <t>Tire OD</t>
  </si>
  <si>
    <t>Rev/Mile</t>
  </si>
  <si>
    <t>E350</t>
  </si>
  <si>
    <t>E352</t>
  </si>
  <si>
    <t>% Diff from E153</t>
  </si>
  <si>
    <t>1st</t>
  </si>
  <si>
    <t>2nd</t>
  </si>
  <si>
    <t>3rd</t>
  </si>
  <si>
    <t>4th</t>
  </si>
  <si>
    <t>5th</t>
  </si>
  <si>
    <t>Final</t>
  </si>
  <si>
    <t>E351 (XD / Corolla Final Drive)</t>
  </si>
  <si>
    <t>Cruise RPM</t>
  </si>
  <si>
    <t>Redline RPM</t>
  </si>
  <si>
    <t>E351 (Camry Final Drive)</t>
  </si>
  <si>
    <t>E153 (MR2 Final Drive)</t>
  </si>
  <si>
    <t>S54</t>
  </si>
  <si>
    <t>Speed 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</si>
</sst>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6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rgb="FF00FF00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4" xfId="0" applyFont="1" applyBorder="1"/>
    <xf numFmtId="0" fontId="1" fillId="0" borderId="5" xfId="0" applyFont="1" applyBorder="1" applyAlignment="1"/>
    <xf numFmtId="0" fontId="1" fillId="2" borderId="4" xfId="0" applyFont="1" applyFill="1" applyBorder="1" applyAlignment="1"/>
    <xf numFmtId="0" fontId="1" fillId="0" borderId="8" xfId="0" applyFont="1" applyBorder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>
      <alignment horizontal="center"/>
    </xf>
    <xf numFmtId="0" fontId="1" fillId="0" borderId="14" xfId="0" applyFont="1" applyFill="1" applyBorder="1" applyAlignment="1">
      <alignment horizontal="right" wrapText="1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3" borderId="7" xfId="0" applyFont="1" applyFill="1" applyBorder="1" applyAlignment="1"/>
    <xf numFmtId="164" fontId="1" fillId="3" borderId="8" xfId="0" applyNumberFormat="1" applyFont="1" applyFill="1" applyBorder="1" applyAlignment="1"/>
    <xf numFmtId="0" fontId="1" fillId="3" borderId="8" xfId="0" applyFont="1" applyFill="1" applyBorder="1" applyAlignment="1"/>
    <xf numFmtId="0" fontId="1" fillId="3" borderId="9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16"/>
  <sheetViews>
    <sheetView tabSelected="1" workbookViewId="0">
      <selection activeCell="R20" sqref="R20"/>
    </sheetView>
  </sheetViews>
  <sheetFormatPr defaultColWidth="14.42578125" defaultRowHeight="15.75" customHeight="1" x14ac:dyDescent="0.2"/>
  <cols>
    <col min="1" max="1" width="13.28515625" customWidth="1"/>
    <col min="2" max="2" width="8.28515625" customWidth="1"/>
    <col min="3" max="3" width="8.7109375" customWidth="1"/>
    <col min="4" max="4" width="9.140625" customWidth="1"/>
    <col min="5" max="5" width="3.7109375" customWidth="1"/>
    <col min="6" max="6" width="6" bestFit="1" customWidth="1"/>
    <col min="7" max="8" width="8" customWidth="1"/>
    <col min="9" max="9" width="8.7109375" customWidth="1"/>
    <col min="10" max="10" width="3" customWidth="1"/>
    <col min="11" max="11" width="6" bestFit="1" customWidth="1"/>
    <col min="12" max="12" width="8" customWidth="1"/>
    <col min="13" max="13" width="9" customWidth="1"/>
    <col min="14" max="14" width="8.28515625" customWidth="1"/>
    <col min="15" max="15" width="3.85546875" customWidth="1"/>
    <col min="16" max="16" width="6" bestFit="1" customWidth="1"/>
    <col min="17" max="17" width="8" customWidth="1"/>
    <col min="18" max="19" width="8.7109375" customWidth="1"/>
    <col min="20" max="20" width="3.42578125" customWidth="1"/>
    <col min="21" max="21" width="6" bestFit="1" customWidth="1"/>
    <col min="22" max="22" width="8" customWidth="1"/>
    <col min="23" max="24" width="8.85546875" customWidth="1"/>
    <col min="25" max="25" width="4.85546875" customWidth="1"/>
    <col min="26" max="26" width="7.140625" customWidth="1"/>
    <col min="27" max="27" width="8" customWidth="1"/>
    <col min="28" max="28" width="8.7109375" customWidth="1"/>
    <col min="29" max="29" width="8.85546875" customWidth="1"/>
  </cols>
  <sheetData>
    <row r="1" spans="1:31" ht="12.75" x14ac:dyDescent="0.2">
      <c r="A1" s="8" t="s">
        <v>0</v>
      </c>
      <c r="B1" s="40">
        <v>25</v>
      </c>
      <c r="E1" s="1"/>
      <c r="F1" s="1"/>
    </row>
    <row r="2" spans="1:31" ht="12.75" x14ac:dyDescent="0.2">
      <c r="A2" s="9" t="s">
        <v>1</v>
      </c>
      <c r="B2" s="41">
        <f>(5280*12)/(B1*3.1416)</f>
        <v>806.72268907563034</v>
      </c>
      <c r="E2" s="1"/>
      <c r="F2" s="1"/>
    </row>
    <row r="3" spans="1:31" ht="12.75" x14ac:dyDescent="0.2">
      <c r="A3" s="9" t="s">
        <v>12</v>
      </c>
      <c r="B3" s="42">
        <v>3100</v>
      </c>
      <c r="E3" s="1"/>
      <c r="F3" s="1"/>
    </row>
    <row r="4" spans="1:31" ht="12.75" x14ac:dyDescent="0.2">
      <c r="A4" s="10" t="s">
        <v>13</v>
      </c>
      <c r="B4" s="43">
        <v>7200</v>
      </c>
      <c r="E4" s="1"/>
      <c r="F4" s="1"/>
    </row>
    <row r="5" spans="1:31" ht="12.75" x14ac:dyDescent="0.2">
      <c r="B5" s="1"/>
      <c r="C5" s="2"/>
      <c r="D5" s="2"/>
      <c r="E5" s="2"/>
      <c r="G5" s="2"/>
      <c r="H5" s="2"/>
      <c r="I5" s="2"/>
      <c r="J5" s="2"/>
      <c r="L5" s="2"/>
      <c r="M5" s="2"/>
      <c r="N5" s="2"/>
      <c r="O5" s="2"/>
      <c r="Q5" s="2"/>
      <c r="R5" s="2"/>
      <c r="S5" s="2"/>
      <c r="T5" s="2"/>
      <c r="V5" s="2"/>
      <c r="W5" s="2"/>
      <c r="X5" s="2"/>
      <c r="Y5" s="2"/>
    </row>
    <row r="6" spans="1:31" s="31" customFormat="1" ht="18" customHeight="1" x14ac:dyDescent="0.2">
      <c r="B6" s="32" t="s">
        <v>15</v>
      </c>
      <c r="C6" s="33"/>
      <c r="D6" s="34"/>
      <c r="F6" s="35" t="s">
        <v>14</v>
      </c>
      <c r="G6" s="36"/>
      <c r="H6" s="36"/>
      <c r="I6" s="37"/>
      <c r="K6" s="35" t="s">
        <v>11</v>
      </c>
      <c r="L6" s="36"/>
      <c r="M6" s="36"/>
      <c r="N6" s="37"/>
      <c r="P6" s="35" t="s">
        <v>2</v>
      </c>
      <c r="Q6" s="36"/>
      <c r="R6" s="36"/>
      <c r="S6" s="37"/>
      <c r="U6" s="35" t="s">
        <v>3</v>
      </c>
      <c r="V6" s="36"/>
      <c r="W6" s="36"/>
      <c r="X6" s="37"/>
      <c r="Z6" s="35" t="s">
        <v>16</v>
      </c>
      <c r="AA6" s="36"/>
      <c r="AB6" s="36"/>
      <c r="AC6" s="37"/>
    </row>
    <row r="7" spans="1:31" ht="12.75" customHeight="1" x14ac:dyDescent="0.2">
      <c r="B7" s="11"/>
      <c r="C7" s="13" t="s">
        <v>17</v>
      </c>
      <c r="D7" s="14"/>
      <c r="F7" s="11"/>
      <c r="G7" s="13" t="s">
        <v>17</v>
      </c>
      <c r="H7" s="14"/>
      <c r="I7" s="15" t="s">
        <v>4</v>
      </c>
      <c r="K7" s="11"/>
      <c r="L7" s="13" t="s">
        <v>17</v>
      </c>
      <c r="M7" s="14"/>
      <c r="N7" s="15" t="s">
        <v>4</v>
      </c>
      <c r="P7" s="11"/>
      <c r="Q7" s="13" t="s">
        <v>17</v>
      </c>
      <c r="R7" s="14"/>
      <c r="S7" s="15" t="s">
        <v>4</v>
      </c>
      <c r="U7" s="11"/>
      <c r="V7" s="13" t="s">
        <v>17</v>
      </c>
      <c r="W7" s="14"/>
      <c r="X7" s="15" t="s">
        <v>4</v>
      </c>
      <c r="Z7" s="11"/>
      <c r="AA7" s="13" t="s">
        <v>17</v>
      </c>
      <c r="AB7" s="14"/>
      <c r="AC7" s="15" t="s">
        <v>4</v>
      </c>
    </row>
    <row r="8" spans="1:31" ht="25.5" customHeight="1" x14ac:dyDescent="0.2">
      <c r="A8" s="3"/>
      <c r="B8" s="12"/>
      <c r="C8" s="17" t="str">
        <f>CONCATENATE($B$3, " RPM")</f>
        <v>3100 RPM</v>
      </c>
      <c r="D8" s="18" t="str">
        <f>CONCATENATE($B$4, " RPM")</f>
        <v>7200 RPM</v>
      </c>
      <c r="F8" s="12"/>
      <c r="G8" s="17" t="str">
        <f>CONCATENATE($B$3, " RPM")</f>
        <v>3100 RPM</v>
      </c>
      <c r="H8" s="18" t="str">
        <f>CONCATENATE($B$4, " RPM")</f>
        <v>7200 RPM</v>
      </c>
      <c r="I8" s="16"/>
      <c r="K8" s="12"/>
      <c r="L8" s="17" t="str">
        <f>CONCATENATE($B$3, " RPM")</f>
        <v>3100 RPM</v>
      </c>
      <c r="M8" s="18" t="str">
        <f>CONCATENATE($B$4, " RPM")</f>
        <v>7200 RPM</v>
      </c>
      <c r="N8" s="16"/>
      <c r="P8" s="12"/>
      <c r="Q8" s="17" t="str">
        <f>CONCATENATE($B$3, " RPM")</f>
        <v>3100 RPM</v>
      </c>
      <c r="R8" s="18" t="str">
        <f>CONCATENATE($B$4, " RPM")</f>
        <v>7200 RPM</v>
      </c>
      <c r="S8" s="16"/>
      <c r="U8" s="12"/>
      <c r="V8" s="17" t="str">
        <f>CONCATENATE($B$3, " RPM")</f>
        <v>3100 RPM</v>
      </c>
      <c r="W8" s="18" t="str">
        <f>CONCATENATE($B$4, " RPM")</f>
        <v>7200 RPM</v>
      </c>
      <c r="X8" s="16"/>
      <c r="Y8" s="3"/>
      <c r="Z8" s="12"/>
      <c r="AA8" s="17" t="str">
        <f>CONCATENATE($B$3, " RPM")</f>
        <v>3100 RPM</v>
      </c>
      <c r="AB8" s="18" t="str">
        <f>CONCATENATE($B$4, " RPM")</f>
        <v>7200 RPM</v>
      </c>
      <c r="AC8" s="16"/>
      <c r="AD8" s="3"/>
      <c r="AE8" s="3"/>
    </row>
    <row r="9" spans="1:31" ht="12.75" x14ac:dyDescent="0.2">
      <c r="A9" s="2" t="s">
        <v>5</v>
      </c>
      <c r="B9" s="38">
        <v>3.23</v>
      </c>
      <c r="C9" s="19">
        <f>($B$3/(B9*B$15))/$B$2*60</f>
        <v>16.654591448289413</v>
      </c>
      <c r="D9" s="20">
        <f>($B$4/(B9*B$15))/$B$2*60</f>
        <v>38.681631750865733</v>
      </c>
      <c r="F9" s="38">
        <v>3.5379999999999998</v>
      </c>
      <c r="G9" s="25">
        <f>($B$3/(F9*F$15))/$B$2*60</f>
        <v>16.52319155572016</v>
      </c>
      <c r="H9" s="25">
        <f>($B$4/(F9*F$15))/$B$2*60</f>
        <v>38.37644490360811</v>
      </c>
      <c r="I9" s="28">
        <f t="shared" ref="I9:I13" si="0">H9/$D9-1</f>
        <v>-7.8897097522467874E-3</v>
      </c>
      <c r="K9" s="38">
        <v>3.5379999999999998</v>
      </c>
      <c r="L9" s="25">
        <f>($B$3/(K9*K$15))/$B$2*60</f>
        <v>15.387831758148833</v>
      </c>
      <c r="M9" s="25">
        <f>($B$4/(K9*K$15))/$B$2*60</f>
        <v>35.73948021247471</v>
      </c>
      <c r="N9" s="28">
        <f t="shared" ref="N9:N13" si="1">M9/$D9-1</f>
        <v>-7.6060688373757013E-2</v>
      </c>
      <c r="P9" s="38">
        <v>3.5379999999999998</v>
      </c>
      <c r="Q9" s="25">
        <f>($B$3/(P9*P$15))/$B$2*60</f>
        <v>15.387831758148833</v>
      </c>
      <c r="R9" s="25">
        <f>($B$4/(P9*P$15))/$B$2*60</f>
        <v>35.73948021247471</v>
      </c>
      <c r="S9" s="28">
        <f t="shared" ref="S9:S13" si="2">R9/$D9-1</f>
        <v>-7.6060688373757013E-2</v>
      </c>
      <c r="U9" s="6">
        <v>3.8330000000000002</v>
      </c>
      <c r="V9" s="25">
        <f>($B$3/(U9*U$15))/$B$2*60</f>
        <v>14.203534766587678</v>
      </c>
      <c r="W9" s="25">
        <f>($B$4/(U9*U$15))/$B$2*60</f>
        <v>32.988854941752031</v>
      </c>
      <c r="X9" s="28">
        <f t="shared" ref="X9:X13" si="3">W9/$D9-1</f>
        <v>-0.14717002751535402</v>
      </c>
      <c r="Z9" s="38">
        <v>3.2850000000000001</v>
      </c>
      <c r="AA9" s="25">
        <f>($B$3/(Z9*Z$15))/$B$2*60</f>
        <v>16.8071009523143</v>
      </c>
      <c r="AB9" s="25">
        <f>($B$4/(Z9*Z$15))/$B$2*60</f>
        <v>39.035847373117086</v>
      </c>
      <c r="AC9" s="28">
        <f t="shared" ref="AC9:AC13" si="4">AB9/$D9-1</f>
        <v>9.1572047563226455E-3</v>
      </c>
    </row>
    <row r="10" spans="1:31" ht="12.75" x14ac:dyDescent="0.2">
      <c r="A10" s="2" t="s">
        <v>6</v>
      </c>
      <c r="B10" s="39">
        <v>1.913</v>
      </c>
      <c r="C10" s="19">
        <f>($B$3/(B10*B$15))/$B$2*60</f>
        <v>28.120402706730168</v>
      </c>
      <c r="D10" s="20">
        <f>($B$4/(B10*B$15))/$B$2*60</f>
        <v>65.311903060792631</v>
      </c>
      <c r="F10" s="39">
        <v>2.0449999999999999</v>
      </c>
      <c r="G10" s="25">
        <f>($B$3/(F10*F$15))/$B$2*60</f>
        <v>28.58633336143664</v>
      </c>
      <c r="H10" s="25">
        <f>($B$4/(F10*F$15))/$B$2*60</f>
        <v>66.394064581401224</v>
      </c>
      <c r="I10" s="28">
        <f t="shared" si="0"/>
        <v>1.6569131657384384E-2</v>
      </c>
      <c r="K10" s="39">
        <v>2.0449999999999999</v>
      </c>
      <c r="L10" s="25">
        <f>($B$3/(K10*K$15))/$B$2*60</f>
        <v>26.622077633413483</v>
      </c>
      <c r="M10" s="25">
        <f>($B$4/(K10*K$15))/$B$2*60</f>
        <v>61.831922245347442</v>
      </c>
      <c r="N10" s="28">
        <f t="shared" si="1"/>
        <v>-5.3282489903961339E-2</v>
      </c>
      <c r="P10" s="39">
        <v>2.0449999999999999</v>
      </c>
      <c r="Q10" s="25">
        <f>($B$3/(P10*P$15))/$B$2*60</f>
        <v>26.622077633413483</v>
      </c>
      <c r="R10" s="25">
        <f>($B$4/(P10*P$15))/$B$2*60</f>
        <v>61.831922245347442</v>
      </c>
      <c r="S10" s="28">
        <f t="shared" si="2"/>
        <v>-5.3282489903961339E-2</v>
      </c>
      <c r="U10" s="6">
        <v>2.0449999999999999</v>
      </c>
      <c r="V10" s="25">
        <f>($B$3/(U10*U$15))/$B$2*60</f>
        <v>26.622077633413483</v>
      </c>
      <c r="W10" s="25">
        <f>($B$4/(U10*U$15))/$B$2*60</f>
        <v>61.831922245347442</v>
      </c>
      <c r="X10" s="28">
        <f t="shared" si="3"/>
        <v>-5.3282489903961339E-2</v>
      </c>
      <c r="Z10" s="39">
        <v>1.96</v>
      </c>
      <c r="AA10" s="25">
        <f>($B$3/(Z10*Z$15))/$B$2*60</f>
        <v>28.169044198139019</v>
      </c>
      <c r="AB10" s="25">
        <f>($B$4/(Z10*Z$15))/$B$2*60</f>
        <v>65.424876847290633</v>
      </c>
      <c r="AC10" s="28">
        <f t="shared" si="4"/>
        <v>1.7297579951520703E-3</v>
      </c>
    </row>
    <row r="11" spans="1:31" ht="12.75" x14ac:dyDescent="0.2">
      <c r="A11" s="2" t="s">
        <v>7</v>
      </c>
      <c r="B11" s="39">
        <v>1.258</v>
      </c>
      <c r="C11" s="19">
        <f>($B$3/(B11*B$15))/$B$2*60</f>
        <v>42.761788853716055</v>
      </c>
      <c r="D11" s="20">
        <f>($B$4/(B11*B$15))/$B$2*60</f>
        <v>99.317703144114716</v>
      </c>
      <c r="F11" s="39">
        <v>1.333</v>
      </c>
      <c r="G11" s="25">
        <f>($B$3/(F11*F$15))/$B$2*60</f>
        <v>43.855252606255007</v>
      </c>
      <c r="H11" s="25">
        <f>($B$4/(F11*F$15))/$B$2*60</f>
        <v>101.85736089194711</v>
      </c>
      <c r="I11" s="28">
        <f t="shared" si="0"/>
        <v>2.5571047934397351E-2</v>
      </c>
      <c r="K11" s="39">
        <v>1.333</v>
      </c>
      <c r="L11" s="25">
        <f>($B$3/(K11*K$15))/$B$2*60</f>
        <v>40.841822025754354</v>
      </c>
      <c r="M11" s="25">
        <f>($B$4/(K11*K$15))/$B$2*60</f>
        <v>94.858425350139171</v>
      </c>
      <c r="N11" s="28">
        <f t="shared" si="1"/>
        <v>-4.4899123245982886E-2</v>
      </c>
      <c r="P11" s="39">
        <v>1.333</v>
      </c>
      <c r="Q11" s="25">
        <f>($B$3/(P11*P$15))/$B$2*60</f>
        <v>40.841822025754354</v>
      </c>
      <c r="R11" s="25">
        <f>($B$4/(P11*P$15))/$B$2*60</f>
        <v>94.858425350139171</v>
      </c>
      <c r="S11" s="28">
        <f t="shared" si="2"/>
        <v>-4.4899123245982886E-2</v>
      </c>
      <c r="U11" s="6">
        <v>1.333</v>
      </c>
      <c r="V11" s="25">
        <f>($B$3/(U11*U$15))/$B$2*60</f>
        <v>40.841822025754354</v>
      </c>
      <c r="W11" s="25">
        <f>($B$4/(U11*U$15))/$B$2*60</f>
        <v>94.858425350139171</v>
      </c>
      <c r="X11" s="28">
        <f t="shared" si="3"/>
        <v>-4.4899123245982886E-2</v>
      </c>
      <c r="Z11" s="39">
        <v>1.3220000000000001</v>
      </c>
      <c r="AA11" s="25">
        <f>($B$3/(Z11*Z$15))/$B$2*60</f>
        <v>41.763484590281756</v>
      </c>
      <c r="AB11" s="25">
        <f>($B$4/(Z11*Z$15))/$B$2*60</f>
        <v>96.999060983880213</v>
      </c>
      <c r="AC11" s="28">
        <f t="shared" si="4"/>
        <v>-2.3345708638368712E-2</v>
      </c>
    </row>
    <row r="12" spans="1:31" ht="12.75" x14ac:dyDescent="0.2">
      <c r="A12" s="2" t="s">
        <v>8</v>
      </c>
      <c r="B12" s="39">
        <v>0.91800000000000004</v>
      </c>
      <c r="C12" s="19">
        <f>($B$3/(B12*B$15))/$B$2*60</f>
        <v>58.599488429166442</v>
      </c>
      <c r="D12" s="20">
        <f>($B$4/(B12*B$15))/$B$2*60</f>
        <v>136.10203764193497</v>
      </c>
      <c r="F12" s="39">
        <v>0.97199999999999998</v>
      </c>
      <c r="G12" s="25">
        <f>($B$3/(F12*F$15))/$B$2*60</f>
        <v>60.143057329360012</v>
      </c>
      <c r="H12" s="25">
        <f>($B$4/(F12*F$15))/$B$2*60</f>
        <v>139.68710089399747</v>
      </c>
      <c r="I12" s="28">
        <f t="shared" si="0"/>
        <v>2.6340996168582542E-2</v>
      </c>
      <c r="K12" s="39">
        <v>0.97199999999999998</v>
      </c>
      <c r="L12" s="25">
        <f>($B$3/(K12*K$15))/$B$2*60</f>
        <v>56.010441111451193</v>
      </c>
      <c r="M12" s="25">
        <f>($B$4/(K12*K$15))/$B$2*60</f>
        <v>130.08876645240278</v>
      </c>
      <c r="N12" s="28">
        <f t="shared" si="1"/>
        <v>-4.418208054571704E-2</v>
      </c>
      <c r="P12" s="39">
        <v>0.97199999999999998</v>
      </c>
      <c r="Q12" s="25">
        <f>($B$3/(P12*P$15))/$B$2*60</f>
        <v>56.010441111451193</v>
      </c>
      <c r="R12" s="25">
        <f>($B$4/(P12*P$15))/$B$2*60</f>
        <v>130.08876645240278</v>
      </c>
      <c r="S12" s="28">
        <f t="shared" si="2"/>
        <v>-4.418208054571704E-2</v>
      </c>
      <c r="U12" s="6">
        <v>1.028</v>
      </c>
      <c r="V12" s="25">
        <f>($B$3/(U12*U$15))/$B$2*60</f>
        <v>52.95928867736437</v>
      </c>
      <c r="W12" s="25">
        <f>($B$4/(U12*U$15))/$B$2*60</f>
        <v>123.00221886355598</v>
      </c>
      <c r="X12" s="28">
        <f t="shared" si="3"/>
        <v>-9.6249982772798282E-2</v>
      </c>
      <c r="Z12" s="39">
        <v>1.028</v>
      </c>
      <c r="AA12" s="25">
        <f>($B$3/(Z12*Z$15))/$B$2*60</f>
        <v>53.707516175440162</v>
      </c>
      <c r="AB12" s="25">
        <f>($B$4/(Z12*Z$15))/$B$2*60</f>
        <v>124.74003756876425</v>
      </c>
      <c r="AC12" s="28">
        <f t="shared" si="4"/>
        <v>-8.3481483966188041E-2</v>
      </c>
    </row>
    <row r="13" spans="1:31" ht="12.75" x14ac:dyDescent="0.2">
      <c r="A13" s="2" t="s">
        <v>9</v>
      </c>
      <c r="B13" s="39">
        <v>0.73099999999999998</v>
      </c>
      <c r="C13" s="19">
        <f>($B$3/(B13*B$15))/$B$2*60</f>
        <v>73.590055236627634</v>
      </c>
      <c r="D13" s="20">
        <f>($B$4/(B13*B$15))/$B$2*60</f>
        <v>170.91883796894163</v>
      </c>
      <c r="F13" s="39">
        <v>0.73099999999999998</v>
      </c>
      <c r="G13" s="25">
        <f>($B$3/(F13*F$15))/$B$2*60</f>
        <v>79.971342987876767</v>
      </c>
      <c r="H13" s="25">
        <f>($B$4/(F13*F$15))/$B$2*60</f>
        <v>185.73989339119768</v>
      </c>
      <c r="I13" s="28">
        <f t="shared" si="0"/>
        <v>8.6713995943204614E-2</v>
      </c>
      <c r="K13" s="39">
        <v>0.73099999999999998</v>
      </c>
      <c r="L13" s="25">
        <f>($B$3/(K13*K$15))/$B$2*60</f>
        <v>74.476263694022663</v>
      </c>
      <c r="M13" s="25">
        <f>($B$4/(K13*K$15))/$B$2*60</f>
        <v>172.97712857966556</v>
      </c>
      <c r="N13" s="28">
        <f t="shared" si="1"/>
        <v>1.2042502951593592E-2</v>
      </c>
      <c r="P13" s="39">
        <v>0.77500000000000002</v>
      </c>
      <c r="Q13" s="25">
        <f>($B$3/(P13*P$15))/$B$2*60</f>
        <v>70.247933884297524</v>
      </c>
      <c r="R13" s="25">
        <f>($B$4/(P13*P$15))/$B$2*60</f>
        <v>163.15649160223936</v>
      </c>
      <c r="S13" s="28">
        <f t="shared" si="2"/>
        <v>-4.5415393990174469E-2</v>
      </c>
      <c r="U13" s="6">
        <v>0.82</v>
      </c>
      <c r="V13" s="25">
        <f>($B$3/(U13*U$15))/$B$2*60</f>
        <v>66.392864341866556</v>
      </c>
      <c r="W13" s="25">
        <f>($B$4/(U13*U$15))/$B$2*60</f>
        <v>154.20278169723844</v>
      </c>
      <c r="X13" s="28">
        <f t="shared" si="3"/>
        <v>-9.7801134563884284E-2</v>
      </c>
      <c r="Z13" s="39">
        <v>0.82</v>
      </c>
      <c r="AA13" s="25">
        <f>($B$3/(Z13*Z$15))/$B$2*60</f>
        <v>67.330886132137181</v>
      </c>
      <c r="AB13" s="25">
        <f>($B$4/(Z13*Z$15))/$B$2*60</f>
        <v>156.38141295206054</v>
      </c>
      <c r="AC13" s="28">
        <f t="shared" si="4"/>
        <v>-8.5054550976544463E-2</v>
      </c>
    </row>
    <row r="14" spans="1:31" ht="12.75" x14ac:dyDescent="0.2">
      <c r="A14" s="2"/>
      <c r="B14" s="7"/>
      <c r="C14" s="21"/>
      <c r="D14" s="22"/>
      <c r="F14" s="7"/>
      <c r="G14" s="26"/>
      <c r="H14" s="26"/>
      <c r="I14" s="30"/>
      <c r="K14" s="7"/>
      <c r="L14" s="26"/>
      <c r="M14" s="26"/>
      <c r="N14" s="28"/>
      <c r="P14" s="7"/>
      <c r="Q14" s="26"/>
      <c r="R14" s="26"/>
      <c r="S14" s="28"/>
      <c r="U14" s="4"/>
      <c r="V14" s="26"/>
      <c r="W14" s="26"/>
      <c r="X14" s="28"/>
      <c r="Z14" s="7"/>
      <c r="AA14" s="26"/>
      <c r="AB14" s="26"/>
      <c r="AC14" s="28"/>
    </row>
    <row r="15" spans="1:31" ht="12.75" x14ac:dyDescent="0.2">
      <c r="A15" s="2" t="s">
        <v>10</v>
      </c>
      <c r="B15" s="10">
        <v>4.2859999999999996</v>
      </c>
      <c r="C15" s="23"/>
      <c r="D15" s="24"/>
      <c r="E15" s="1"/>
      <c r="F15" s="10">
        <v>3.944</v>
      </c>
      <c r="G15" s="27"/>
      <c r="H15" s="27"/>
      <c r="I15" s="29"/>
      <c r="J15" s="1"/>
      <c r="K15" s="10">
        <v>4.2350000000000003</v>
      </c>
      <c r="L15" s="27"/>
      <c r="M15" s="27"/>
      <c r="N15" s="29"/>
      <c r="O15" s="1"/>
      <c r="P15" s="10">
        <v>4.2350000000000003</v>
      </c>
      <c r="Q15" s="27"/>
      <c r="R15" s="27"/>
      <c r="S15" s="29"/>
      <c r="T15" s="1"/>
      <c r="U15" s="5">
        <v>4.2350000000000003</v>
      </c>
      <c r="V15" s="27"/>
      <c r="W15" s="27"/>
      <c r="X15" s="29"/>
      <c r="Z15" s="10">
        <v>4.1760000000000002</v>
      </c>
      <c r="AA15" s="27"/>
      <c r="AB15" s="27"/>
      <c r="AC15" s="29"/>
    </row>
    <row r="16" spans="1:31" ht="12.75" x14ac:dyDescent="0.2">
      <c r="E16" s="1"/>
    </row>
  </sheetData>
  <mergeCells count="17">
    <mergeCell ref="Z6:AC6"/>
    <mergeCell ref="C7:D7"/>
    <mergeCell ref="G7:H7"/>
    <mergeCell ref="L7:M7"/>
    <mergeCell ref="Q7:R7"/>
    <mergeCell ref="V7:W7"/>
    <mergeCell ref="AA7:AB7"/>
    <mergeCell ref="S7:S8"/>
    <mergeCell ref="X7:X8"/>
    <mergeCell ref="I7:I8"/>
    <mergeCell ref="AC7:AC8"/>
    <mergeCell ref="N7:N8"/>
    <mergeCell ref="B6:D6"/>
    <mergeCell ref="F6:I6"/>
    <mergeCell ref="P6:S6"/>
    <mergeCell ref="U6:X6"/>
    <mergeCell ref="K6:N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</cp:lastModifiedBy>
  <dcterms:modified xsi:type="dcterms:W3CDTF">2022-03-25T14:50:20Z</dcterms:modified>
</cp:coreProperties>
</file>