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lex\Documents\Car Stuff\"/>
    </mc:Choice>
  </mc:AlternateContent>
  <xr:revisionPtr revIDLastSave="0" documentId="13_ncr:1_{ABFCBB25-0C48-4278-B425-0D69476119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6" i="1" s="1"/>
  <c r="B16" i="1" s="1"/>
  <c r="B23" i="1" s="1"/>
  <c r="B20" i="1" s="1"/>
  <c r="C8" i="1"/>
  <c r="C9" i="1" s="1"/>
  <c r="C22" i="1" s="1"/>
  <c r="C2" i="1"/>
  <c r="B9" i="1"/>
  <c r="B22" i="1" s="1"/>
  <c r="B6" i="1"/>
  <c r="C10" i="1" l="1"/>
  <c r="B10" i="1"/>
  <c r="B24" i="1" l="1"/>
  <c r="C23" i="1"/>
  <c r="C20" i="1" l="1"/>
  <c r="D20" i="1" s="1"/>
  <c r="C24" i="1"/>
</calcChain>
</file>

<file path=xl/sharedStrings.xml><?xml version="1.0" encoding="utf-8"?>
<sst xmlns="http://schemas.openxmlformats.org/spreadsheetml/2006/main" count="24" uniqueCount="24">
  <si>
    <t>Expansion Coefficient (water)</t>
  </si>
  <si>
    <t>Expansion Coefficient (coolant)</t>
  </si>
  <si>
    <t>% Coolant</t>
  </si>
  <si>
    <t>Expansion Coefficient</t>
  </si>
  <si>
    <t>Delta T (°C)</t>
  </si>
  <si>
    <t>Combined Gas Law</t>
  </si>
  <si>
    <t>Metric</t>
  </si>
  <si>
    <t>Tank OD</t>
  </si>
  <si>
    <t>Metric from English</t>
  </si>
  <si>
    <t>Tank ID (assume .065 wall)</t>
  </si>
  <si>
    <t>Tank Height (air space)</t>
  </si>
  <si>
    <t>Coolant Volume (L / qt)</t>
  </si>
  <si>
    <t>English</t>
  </si>
  <si>
    <t>System Data</t>
  </si>
  <si>
    <t>Expected Expansion (L)</t>
  </si>
  <si>
    <t>Tank Volume (air space) (L / cu-in)</t>
  </si>
  <si>
    <t>Cold Pressure (bar)</t>
  </si>
  <si>
    <t>Hot Pressure (bar / psi)</t>
  </si>
  <si>
    <t>Cold Temp (k)</t>
  </si>
  <si>
    <t>Hot Temp (k)</t>
  </si>
  <si>
    <t>Cold Volume (L)</t>
  </si>
  <si>
    <t>Hot Volume (L)</t>
  </si>
  <si>
    <t>Tank Sizing (cylinder)</t>
  </si>
  <si>
    <t>Hot Temp (°C / °F)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</si>
</sst>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2" borderId="0" xfId="0" applyFill="1"/>
    <xf numFmtId="9" fontId="0" fillId="2" borderId="0" xfId="1" applyFont="1" applyFill="1"/>
    <xf numFmtId="165" fontId="0" fillId="0" borderId="0" xfId="0" applyNumberFormat="1"/>
    <xf numFmtId="2" fontId="0" fillId="3" borderId="0" xfId="0" applyNumberFormat="1" applyFill="1"/>
    <xf numFmtId="164" fontId="0" fillId="3" borderId="0" xfId="0" applyNumberFormat="1" applyFill="1"/>
    <xf numFmtId="0" fontId="0" fillId="4" borderId="0" xfId="0" applyFill="1"/>
    <xf numFmtId="9" fontId="0" fillId="0" borderId="0" xfId="0" applyNumberFormat="1"/>
    <xf numFmtId="166" fontId="0" fillId="0" borderId="0" xfId="0" applyNumberFormat="1"/>
    <xf numFmtId="1" fontId="0" fillId="0" borderId="0" xfId="0" applyNumberFormat="1"/>
    <xf numFmtId="166" fontId="0" fillId="3" borderId="0" xfId="0" applyNumberFormat="1" applyFill="1"/>
    <xf numFmtId="2" fontId="0" fillId="0" borderId="0" xfId="0" applyNumberFormat="1" applyFill="1"/>
    <xf numFmtId="0" fontId="0" fillId="0" borderId="0" xfId="0" applyAlignment="1">
      <alignment wrapText="1"/>
    </xf>
    <xf numFmtId="1" fontId="0" fillId="3" borderId="0" xfId="0" applyNumberFormat="1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Fill="1"/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J8" sqref="J8"/>
    </sheetView>
  </sheetViews>
  <sheetFormatPr defaultRowHeight="15" x14ac:dyDescent="0.25"/>
  <cols>
    <col min="1" max="1" width="31.7109375" bestFit="1" customWidth="1"/>
    <col min="2" max="2" width="11.5703125" bestFit="1" customWidth="1"/>
    <col min="3" max="3" width="9.140625" customWidth="1"/>
  </cols>
  <sheetData>
    <row r="1" spans="1:4" s="14" customFormat="1" ht="46.5" customHeight="1" x14ac:dyDescent="0.25">
      <c r="A1" s="17" t="s">
        <v>13</v>
      </c>
      <c r="B1" s="17" t="s">
        <v>6</v>
      </c>
      <c r="C1" s="18" t="s">
        <v>8</v>
      </c>
      <c r="D1" s="17" t="s">
        <v>12</v>
      </c>
    </row>
    <row r="2" spans="1:4" x14ac:dyDescent="0.25">
      <c r="A2" t="s">
        <v>11</v>
      </c>
      <c r="B2" s="3">
        <v>13.5</v>
      </c>
      <c r="C2" s="10">
        <f>D2/1.05669</f>
        <v>13.532824196311124</v>
      </c>
      <c r="D2" s="8">
        <v>14.3</v>
      </c>
    </row>
    <row r="3" spans="1:4" x14ac:dyDescent="0.25">
      <c r="A3" t="s">
        <v>0</v>
      </c>
      <c r="B3">
        <v>2.1000000000000001E-4</v>
      </c>
    </row>
    <row r="4" spans="1:4" x14ac:dyDescent="0.25">
      <c r="A4" t="s">
        <v>1</v>
      </c>
      <c r="B4">
        <v>5.6999999999999998E-4</v>
      </c>
    </row>
    <row r="5" spans="1:4" x14ac:dyDescent="0.25">
      <c r="A5" t="s">
        <v>2</v>
      </c>
      <c r="B5" s="4">
        <v>0.25</v>
      </c>
      <c r="C5" s="9"/>
    </row>
    <row r="6" spans="1:4" x14ac:dyDescent="0.25">
      <c r="A6" t="s">
        <v>3</v>
      </c>
      <c r="B6" s="5">
        <f>B3*(1-B5)+B4*B5</f>
        <v>3.0000000000000003E-4</v>
      </c>
      <c r="C6" s="5"/>
    </row>
    <row r="8" spans="1:4" x14ac:dyDescent="0.25">
      <c r="A8" t="s">
        <v>23</v>
      </c>
      <c r="B8" s="3">
        <v>95</v>
      </c>
      <c r="C8" s="11">
        <f>(D8-32)*(5/9)</f>
        <v>93.333333333333343</v>
      </c>
      <c r="D8" s="8">
        <v>200</v>
      </c>
    </row>
    <row r="9" spans="1:4" x14ac:dyDescent="0.25">
      <c r="A9" t="s">
        <v>4</v>
      </c>
      <c r="B9">
        <f>B8-20</f>
        <v>75</v>
      </c>
      <c r="C9" s="11">
        <f>C8-20</f>
        <v>73.333333333333343</v>
      </c>
    </row>
    <row r="10" spans="1:4" x14ac:dyDescent="0.25">
      <c r="A10" t="s">
        <v>14</v>
      </c>
      <c r="B10" s="7">
        <f>B9*B6*B2</f>
        <v>0.30375000000000002</v>
      </c>
      <c r="C10" s="7">
        <f>C9*B6*C2</f>
        <v>0.29772213231884481</v>
      </c>
      <c r="D10" s="1"/>
    </row>
    <row r="12" spans="1:4" x14ac:dyDescent="0.25">
      <c r="A12" s="16" t="s">
        <v>22</v>
      </c>
    </row>
    <row r="13" spans="1:4" x14ac:dyDescent="0.25">
      <c r="A13" t="s">
        <v>7</v>
      </c>
      <c r="D13" s="8">
        <v>4</v>
      </c>
    </row>
    <row r="14" spans="1:4" x14ac:dyDescent="0.25">
      <c r="A14" t="s">
        <v>9</v>
      </c>
      <c r="D14">
        <f>D13-0.13</f>
        <v>3.87</v>
      </c>
    </row>
    <row r="15" spans="1:4" x14ac:dyDescent="0.25">
      <c r="A15" t="s">
        <v>10</v>
      </c>
      <c r="D15" s="8">
        <v>3.5</v>
      </c>
    </row>
    <row r="16" spans="1:4" x14ac:dyDescent="0.25">
      <c r="A16" t="s">
        <v>15</v>
      </c>
      <c r="B16" s="6">
        <f>D16/61</f>
        <v>0.67491803950819673</v>
      </c>
      <c r="D16" s="15">
        <f>(D14/2)^2*3.1416*D15</f>
        <v>41.17000041</v>
      </c>
    </row>
    <row r="18" spans="1:4" x14ac:dyDescent="0.25">
      <c r="A18" s="16" t="s">
        <v>5</v>
      </c>
    </row>
    <row r="19" spans="1:4" x14ac:dyDescent="0.25">
      <c r="A19" t="s">
        <v>16</v>
      </c>
      <c r="B19">
        <v>1</v>
      </c>
      <c r="C19">
        <v>1</v>
      </c>
    </row>
    <row r="20" spans="1:4" x14ac:dyDescent="0.25">
      <c r="A20" t="s">
        <v>17</v>
      </c>
      <c r="B20" s="6">
        <f>(B19*B22*B23)/(B21*(B23-$B$10))</f>
        <v>2.2838136358647194</v>
      </c>
      <c r="C20" s="13">
        <f>(C19*C22*C23)/(C21*(C23-$C$10))</f>
        <v>2.2371385519119742</v>
      </c>
      <c r="D20" s="12">
        <f>C20*14.5-14.5</f>
        <v>17.938509002723627</v>
      </c>
    </row>
    <row r="21" spans="1:4" x14ac:dyDescent="0.25">
      <c r="A21" t="s">
        <v>18</v>
      </c>
      <c r="B21">
        <v>293</v>
      </c>
      <c r="C21">
        <v>293</v>
      </c>
    </row>
    <row r="22" spans="1:4" x14ac:dyDescent="0.25">
      <c r="A22" t="s">
        <v>19</v>
      </c>
      <c r="B22">
        <f>B21+B9</f>
        <v>368</v>
      </c>
      <c r="C22" s="11">
        <f>C21+C9</f>
        <v>366.33333333333337</v>
      </c>
    </row>
    <row r="23" spans="1:4" x14ac:dyDescent="0.25">
      <c r="A23" t="s">
        <v>20</v>
      </c>
      <c r="B23" s="13">
        <f>B16</f>
        <v>0.67491803950819673</v>
      </c>
      <c r="C23" s="2">
        <f>B23</f>
        <v>0.67491803950819673</v>
      </c>
    </row>
    <row r="24" spans="1:4" x14ac:dyDescent="0.25">
      <c r="A24" t="s">
        <v>21</v>
      </c>
      <c r="B24" s="2">
        <f>(B19*B22*B23)/(B20*B21)</f>
        <v>0.37116803950819671</v>
      </c>
      <c r="C24" s="2">
        <f>(C19*C22*C23)/(C20*C21)</f>
        <v>0.37719590718935192</v>
      </c>
    </row>
    <row r="29" spans="1:4" s="20" customFormat="1" x14ac:dyDescent="0.25">
      <c r="A29" s="19"/>
    </row>
    <row r="30" spans="1:4" s="20" customFormat="1" x14ac:dyDescent="0.25"/>
    <row r="31" spans="1:4" s="20" customFormat="1" x14ac:dyDescent="0.25"/>
    <row r="32" spans="1:4" s="20" customFormat="1" x14ac:dyDescent="0.25"/>
    <row r="33" spans="1:4" s="20" customFormat="1" x14ac:dyDescent="0.25">
      <c r="B33" s="13"/>
      <c r="D33" s="21"/>
    </row>
    <row r="34" spans="1:4" s="20" customFormat="1" x14ac:dyDescent="0.25"/>
    <row r="35" spans="1:4" s="20" customFormat="1" x14ac:dyDescent="0.25">
      <c r="A35" s="19"/>
    </row>
    <row r="36" spans="1:4" s="20" customFormat="1" x14ac:dyDescent="0.25"/>
    <row r="37" spans="1:4" s="20" customFormat="1" x14ac:dyDescent="0.25">
      <c r="B37" s="13"/>
      <c r="C37" s="13"/>
      <c r="D37" s="22"/>
    </row>
    <row r="38" spans="1:4" s="20" customFormat="1" x14ac:dyDescent="0.25"/>
    <row r="39" spans="1:4" s="20" customFormat="1" x14ac:dyDescent="0.25">
      <c r="C39" s="21"/>
    </row>
    <row r="40" spans="1:4" s="20" customFormat="1" x14ac:dyDescent="0.25">
      <c r="B40" s="13"/>
      <c r="C40" s="13"/>
    </row>
    <row r="41" spans="1:4" s="20" customFormat="1" x14ac:dyDescent="0.25">
      <c r="B41" s="13"/>
      <c r="C41" s="13"/>
    </row>
    <row r="42" spans="1:4" s="20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2015-06-05T18:17:20Z</dcterms:created>
  <dcterms:modified xsi:type="dcterms:W3CDTF">2022-03-15T23:39:14Z</dcterms:modified>
</cp:coreProperties>
</file>